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54" documentId="13_ncr:1_{51BBD00A-6158-4C40-843B-67A4E028F161}" xr6:coauthVersionLast="47" xr6:coauthVersionMax="47" xr10:uidLastSave="{0A648176-201A-4CB4-BED1-2587271B0CDF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<sst xmlns="http://schemas.openxmlformats.org/spreadsheetml/2006/main" count="72" uniqueCount="61">
  <si>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</si>
  <si>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</si>
  <si>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</si>
  <si>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</si>
  <si>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</si>
  <si>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</si>
  <si>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</si>
  <si>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</si>
  <si>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</si>
  <si>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</si>
  <si>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</si>
  <si>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</si>
  <si>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</si>
  <si>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</si>
  <si>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</si>
  <si>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</si>
  <si>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</si>
  <si>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</si>
  <si>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</si>
  <si>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</si>
  <si>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</si>
  <si>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</si>
  <si>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</si>
  <si>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</si>
  <si>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</si>
  <si>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</si>
  <si>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</si>
  <si>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</si>
  <si>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</si>
  <si>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</si>
  <si>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</si>
  <si>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</si>
  <si>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</si>
  <si>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</si>
  <si>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</si>
  <si>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</si>
  <si>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、</t>
    <phoneticPr fontId="1"/>
  </si>
  <si>
    <t>1H足</t>
    <rPh sb="2" eb="3">
      <t>アシ</t>
    </rPh>
    <phoneticPr fontId="1"/>
  </si>
  <si>
    <t>検証２</t>
    <rPh sb="0" eb="2">
      <t>ケンショウ</t>
    </rPh>
    <phoneticPr fontId="1"/>
  </si>
  <si>
    <t>気づき（１０月１日　デモトレードの敗因分析）</t>
    <rPh sb="0" eb="1">
      <t>キ</t>
    </rPh>
    <rPh sb="6" eb="7">
      <t>ガツ</t>
    </rPh>
    <rPh sb="8" eb="9">
      <t>ヒ</t>
    </rPh>
    <rPh sb="17" eb="19">
      <t>ハイイン</t>
    </rPh>
    <rPh sb="19" eb="21">
      <t>ブンセキ</t>
    </rPh>
    <phoneticPr fontId="1"/>
  </si>
  <si>
    <t>・一番の負けトレードとなった原因は、成行でエントリーした際、ストップは注文済（買い逆指）に対し、リミット注文（買い指値）を</t>
    <rPh sb="1" eb="3">
      <t>イチバン</t>
    </rPh>
    <rPh sb="4" eb="5">
      <t>マ</t>
    </rPh>
    <rPh sb="14" eb="16">
      <t>ゲンイン</t>
    </rPh>
    <rPh sb="18" eb="20">
      <t>ナリユキ</t>
    </rPh>
    <rPh sb="28" eb="29">
      <t>サイ</t>
    </rPh>
    <rPh sb="35" eb="37">
      <t>チュウモン</t>
    </rPh>
    <rPh sb="37" eb="38">
      <t>スミ</t>
    </rPh>
    <rPh sb="39" eb="40">
      <t>カ</t>
    </rPh>
    <rPh sb="41" eb="42">
      <t>ギャク</t>
    </rPh>
    <rPh sb="42" eb="43">
      <t>ユビ</t>
    </rPh>
    <rPh sb="45" eb="46">
      <t>タイ</t>
    </rPh>
    <rPh sb="52" eb="54">
      <t>チュウモン</t>
    </rPh>
    <rPh sb="55" eb="56">
      <t>カ</t>
    </rPh>
    <rPh sb="57" eb="59">
      <t>サシネ</t>
    </rPh>
    <phoneticPr fontId="1"/>
  </si>
  <si>
    <t>入れていなかったこと。</t>
    <rPh sb="0" eb="1">
      <t>イ</t>
    </rPh>
    <phoneticPr fontId="1"/>
  </si>
  <si>
    <t>・このトレードの時点で、上位足（日足）でのサポレジ意識は皆無のため、リミットはどうしようかと考えていたものの、買い指値を</t>
    <rPh sb="8" eb="10">
      <t>ジテン</t>
    </rPh>
    <rPh sb="12" eb="14">
      <t>ジョウイ</t>
    </rPh>
    <rPh sb="14" eb="15">
      <t>アシ</t>
    </rPh>
    <rPh sb="16" eb="17">
      <t>ヒ</t>
    </rPh>
    <rPh sb="17" eb="18">
      <t>アシ</t>
    </rPh>
    <rPh sb="25" eb="27">
      <t>イシキ</t>
    </rPh>
    <rPh sb="28" eb="30">
      <t>カイム</t>
    </rPh>
    <rPh sb="46" eb="47">
      <t>カンガ</t>
    </rPh>
    <rPh sb="55" eb="56">
      <t>カ</t>
    </rPh>
    <rPh sb="57" eb="59">
      <t>サシネ</t>
    </rPh>
    <phoneticPr fontId="1"/>
  </si>
  <si>
    <t>入れず、ずるずると上昇し、損切りを行った。</t>
    <rPh sb="0" eb="1">
      <t>イ</t>
    </rPh>
    <rPh sb="9" eb="11">
      <t>ジョウショウ</t>
    </rPh>
    <rPh sb="13" eb="15">
      <t>ソンギリ</t>
    </rPh>
    <rPh sb="17" eb="18">
      <t>オコナ</t>
    </rPh>
    <phoneticPr fontId="1"/>
  </si>
  <si>
    <t>・今回のトレードでは、リミット注文を入れていれば、勝ちトレードにできた。</t>
    <rPh sb="1" eb="3">
      <t>コンカイ</t>
    </rPh>
    <rPh sb="15" eb="17">
      <t>チュウモン</t>
    </rPh>
    <rPh sb="18" eb="19">
      <t>イ</t>
    </rPh>
    <rPh sb="25" eb="26">
      <t>カ</t>
    </rPh>
    <phoneticPr fontId="1"/>
  </si>
  <si>
    <t>今回のケースのように、エントリー時点からサポレジラインが近い場合は、リスクリワードが０．６１８未満ならエントリーは回避。</t>
    <rPh sb="0" eb="2">
      <t>コンカイ</t>
    </rPh>
    <rPh sb="16" eb="18">
      <t>ジテン</t>
    </rPh>
    <rPh sb="28" eb="29">
      <t>チカ</t>
    </rPh>
    <rPh sb="30" eb="32">
      <t>バアイ</t>
    </rPh>
    <rPh sb="47" eb="49">
      <t>ミマン</t>
    </rPh>
    <rPh sb="57" eb="59">
      <t>カイヒ</t>
    </rPh>
    <phoneticPr fontId="1"/>
  </si>
  <si>
    <t>０．６１８以上なら、リミット注文を必ず入れてトレードする　をルールにしたい。</t>
    <rPh sb="5" eb="7">
      <t>イジョウ</t>
    </rPh>
    <rPh sb="14" eb="16">
      <t>チュウモン</t>
    </rPh>
    <rPh sb="17" eb="18">
      <t>カナラ</t>
    </rPh>
    <rPh sb="19" eb="20">
      <t>イ</t>
    </rPh>
    <phoneticPr fontId="1"/>
  </si>
  <si>
    <t>・笹田さんは、リクスリワードはミニマムで、１：０．６１８と先日のWEBセミナーでいわれていたので、これを採用したい。</t>
    <rPh sb="1" eb="3">
      <t>ササダ</t>
    </rPh>
    <rPh sb="29" eb="31">
      <t>センジツ</t>
    </rPh>
    <rPh sb="52" eb="54">
      <t>サイヨウ</t>
    </rPh>
    <phoneticPr fontId="1"/>
  </si>
  <si>
    <t>★上記の内容につき、佐々木さんのコメントを頂ければ幸いです。</t>
    <rPh sb="1" eb="3">
      <t>ジョウキ</t>
    </rPh>
    <rPh sb="4" eb="6">
      <t>ナイヨウ</t>
    </rPh>
    <rPh sb="10" eb="13">
      <t>ササキ</t>
    </rPh>
    <rPh sb="21" eb="22">
      <t>イタダ</t>
    </rPh>
    <rPh sb="25" eb="26">
      <t>サイワ</t>
    </rPh>
    <phoneticPr fontId="1"/>
  </si>
  <si>
    <t>＜敗因分析＞</t>
    <rPh sb="1" eb="3">
      <t>ハイイン</t>
    </rPh>
    <rPh sb="3" eb="5">
      <t>ブンセキ</t>
    </rPh>
    <phoneticPr fontId="1"/>
  </si>
  <si>
    <t>　→　マイルールに自信が持てていないのが原因。7 Oct 22:00 →　英国20:00 この時間帯に出現したPBを信用していいのかと不安に思ってしまう。</t>
    <rPh sb="9" eb="11">
      <t>ジシン</t>
    </rPh>
    <rPh sb="12" eb="13">
      <t>モ</t>
    </rPh>
    <rPh sb="20" eb="22">
      <t>ゲンイン</t>
    </rPh>
    <rPh sb="37" eb="39">
      <t>エイコク</t>
    </rPh>
    <rPh sb="47" eb="49">
      <t>ジカン</t>
    </rPh>
    <rPh sb="49" eb="50">
      <t>オビ</t>
    </rPh>
    <rPh sb="51" eb="53">
      <t>シュツゲン</t>
    </rPh>
    <rPh sb="58" eb="60">
      <t>シンヨウ</t>
    </rPh>
    <rPh sb="67" eb="69">
      <t>フアン</t>
    </rPh>
    <rPh sb="70" eb="71">
      <t>オモ</t>
    </rPh>
    <phoneticPr fontId="1"/>
  </si>
  <si>
    <t>　エントリー価格まで引き上げた。</t>
    <rPh sb="6" eb="8">
      <t>カカク</t>
    </rPh>
    <rPh sb="10" eb="11">
      <t>ヒ</t>
    </rPh>
    <rPh sb="12" eb="13">
      <t>ア</t>
    </rPh>
    <phoneticPr fontId="1"/>
  </si>
  <si>
    <t>　→　後付けで相場を観れば、損切価格＝買いPBの下ヒゲ下端　で設定のため、仮に、損切価格をそのままにしておけば、勝ちトレードに</t>
    <rPh sb="3" eb="5">
      <t>アトヅ</t>
    </rPh>
    <rPh sb="7" eb="9">
      <t>ソウバ</t>
    </rPh>
    <rPh sb="10" eb="11">
      <t>ミ</t>
    </rPh>
    <rPh sb="14" eb="16">
      <t>ソンギリ</t>
    </rPh>
    <rPh sb="16" eb="18">
      <t>カカク</t>
    </rPh>
    <rPh sb="19" eb="20">
      <t>カ</t>
    </rPh>
    <rPh sb="24" eb="25">
      <t>シタ</t>
    </rPh>
    <rPh sb="27" eb="29">
      <t>カタン</t>
    </rPh>
    <rPh sb="31" eb="33">
      <t>セッテイ</t>
    </rPh>
    <rPh sb="37" eb="38">
      <t>カリ</t>
    </rPh>
    <rPh sb="40" eb="42">
      <t>ソンギリ</t>
    </rPh>
    <rPh sb="42" eb="44">
      <t>カカク</t>
    </rPh>
    <rPh sb="56" eb="57">
      <t>カ</t>
    </rPh>
    <phoneticPr fontId="1"/>
  </si>
  <si>
    <t>　　　なっていたとの考え方もある。これまでの経験上、GBPJPYは、米雇用統計の発表前後で、あまり反応しないとの印象がある。</t>
    <rPh sb="10" eb="11">
      <t>カンガ</t>
    </rPh>
    <rPh sb="12" eb="13">
      <t>カタ</t>
    </rPh>
    <rPh sb="22" eb="24">
      <t>ケイケン</t>
    </rPh>
    <rPh sb="24" eb="25">
      <t>ウエ</t>
    </rPh>
    <rPh sb="34" eb="35">
      <t>ベイ</t>
    </rPh>
    <rPh sb="35" eb="37">
      <t>コヨウ</t>
    </rPh>
    <rPh sb="37" eb="39">
      <t>トウケイ</t>
    </rPh>
    <rPh sb="40" eb="42">
      <t>ハッピョウ</t>
    </rPh>
    <rPh sb="42" eb="44">
      <t>ゼンゴ</t>
    </rPh>
    <rPh sb="49" eb="51">
      <t>ハンノウ</t>
    </rPh>
    <rPh sb="56" eb="58">
      <t>インショウ</t>
    </rPh>
    <phoneticPr fontId="1"/>
  </si>
  <si>
    <t>　　　米雇用統計の発表時の対処はどうするのがベターか、個人的には心が定まっていないのが課題である。</t>
    <rPh sb="3" eb="4">
      <t>ベイ</t>
    </rPh>
    <rPh sb="4" eb="6">
      <t>コヨウ</t>
    </rPh>
    <rPh sb="6" eb="8">
      <t>トウケイ</t>
    </rPh>
    <rPh sb="9" eb="11">
      <t>ハッピョウ</t>
    </rPh>
    <rPh sb="11" eb="12">
      <t>トキ</t>
    </rPh>
    <rPh sb="13" eb="15">
      <t>タイショ</t>
    </rPh>
    <rPh sb="27" eb="29">
      <t>コジン</t>
    </rPh>
    <rPh sb="29" eb="30">
      <t>マト</t>
    </rPh>
    <rPh sb="32" eb="33">
      <t>ココロ</t>
    </rPh>
    <rPh sb="34" eb="35">
      <t>サダ</t>
    </rPh>
    <rPh sb="43" eb="45">
      <t>カダイ</t>
    </rPh>
    <phoneticPr fontId="1"/>
  </si>
  <si>
    <t>・買いのPB出現（7 Oct 22:00,,日本4:00）、朝６時に確認した際、即エントリーをすべきか迷い、この時点ではエントリーせず。</t>
    <rPh sb="1" eb="2">
      <t>カ</t>
    </rPh>
    <rPh sb="6" eb="8">
      <t>シュツゲン</t>
    </rPh>
    <rPh sb="22" eb="24">
      <t>ニホン</t>
    </rPh>
    <rPh sb="30" eb="31">
      <t>アサ</t>
    </rPh>
    <rPh sb="32" eb="33">
      <t>ジ</t>
    </rPh>
    <rPh sb="34" eb="36">
      <t>カクニン</t>
    </rPh>
    <rPh sb="38" eb="39">
      <t>サイ</t>
    </rPh>
    <rPh sb="40" eb="41">
      <t>ソク</t>
    </rPh>
    <rPh sb="51" eb="52">
      <t>マヨ</t>
    </rPh>
    <rPh sb="56" eb="58">
      <t>ジテン</t>
    </rPh>
    <phoneticPr fontId="1"/>
  </si>
  <si>
    <t>・米雇用統計の発表時間（日本21:30）前に、最悪、逆方向に相場が動いても大丈夫なように、損切価格を</t>
    <rPh sb="1" eb="2">
      <t>ベイ</t>
    </rPh>
    <rPh sb="2" eb="4">
      <t>コヨウ</t>
    </rPh>
    <rPh sb="4" eb="6">
      <t>トウケイ</t>
    </rPh>
    <rPh sb="7" eb="9">
      <t>ハッピョウ</t>
    </rPh>
    <rPh sb="9" eb="11">
      <t>ジカン</t>
    </rPh>
    <rPh sb="12" eb="14">
      <t>ニホン</t>
    </rPh>
    <rPh sb="20" eb="21">
      <t>マエ</t>
    </rPh>
    <rPh sb="23" eb="25">
      <t>サイアク</t>
    </rPh>
    <rPh sb="26" eb="27">
      <t>ギャク</t>
    </rPh>
    <rPh sb="27" eb="29">
      <t>ホウコウ</t>
    </rPh>
    <rPh sb="30" eb="32">
      <t>ソウバ</t>
    </rPh>
    <rPh sb="33" eb="34">
      <t>ウゴ</t>
    </rPh>
    <rPh sb="37" eb="40">
      <t>ダイジョウブ</t>
    </rPh>
    <rPh sb="45" eb="47">
      <t>ソンギリ</t>
    </rPh>
    <rPh sb="47" eb="49">
      <t>カカク</t>
    </rPh>
    <phoneticPr fontId="1"/>
  </si>
  <si>
    <t>PB出現時間帯と勝率の関係につき、分析したので、今回はトレードはなし</t>
    <rPh sb="2" eb="4">
      <t>シュツゲン</t>
    </rPh>
    <rPh sb="4" eb="6">
      <t>ジカン</t>
    </rPh>
    <rPh sb="6" eb="7">
      <t>オビ</t>
    </rPh>
    <rPh sb="8" eb="10">
      <t>ショウリツ</t>
    </rPh>
    <rPh sb="11" eb="13">
      <t>カンケイ</t>
    </rPh>
    <rPh sb="17" eb="19">
      <t>ブンセキ</t>
    </rPh>
    <rPh sb="24" eb="26">
      <t>コンカイ</t>
    </rPh>
    <phoneticPr fontId="1"/>
  </si>
  <si>
    <t>データ数が全体で５８件、勝率が高い時間帯の夫々のデータ数は３～４件と少ないので、今後の検証でも、この切り口でデータ集計を行い、統計的な精度を上げていきたい。</t>
    <rPh sb="3" eb="4">
      <t>カズ</t>
    </rPh>
    <rPh sb="5" eb="7">
      <t>ゼンタイ</t>
    </rPh>
    <rPh sb="10" eb="11">
      <t>ケン</t>
    </rPh>
    <rPh sb="12" eb="14">
      <t>ショウリツ</t>
    </rPh>
    <rPh sb="15" eb="16">
      <t>タカ</t>
    </rPh>
    <rPh sb="17" eb="19">
      <t>ジカン</t>
    </rPh>
    <rPh sb="19" eb="20">
      <t>オビ</t>
    </rPh>
    <rPh sb="21" eb="23">
      <t>ソレゾレ</t>
    </rPh>
    <rPh sb="27" eb="28">
      <t>カズ</t>
    </rPh>
    <rPh sb="32" eb="33">
      <t>ケン</t>
    </rPh>
    <rPh sb="34" eb="35">
      <t>スク</t>
    </rPh>
    <rPh sb="40" eb="42">
      <t>コンゴ</t>
    </rPh>
    <rPh sb="43" eb="45">
      <t>ケンショウ</t>
    </rPh>
    <rPh sb="50" eb="51">
      <t>キ</t>
    </rPh>
    <rPh sb="52" eb="53">
      <t>クチ</t>
    </rPh>
    <rPh sb="57" eb="59">
      <t>シュウケイ</t>
    </rPh>
    <rPh sb="60" eb="61">
      <t>オコナ</t>
    </rPh>
    <rPh sb="63" eb="65">
      <t>トウケイ</t>
    </rPh>
    <rPh sb="65" eb="66">
      <t>マト</t>
    </rPh>
    <rPh sb="67" eb="69">
      <t>セイド</t>
    </rPh>
    <rPh sb="70" eb="71">
      <t>ア</t>
    </rPh>
    <phoneticPr fontId="1"/>
  </si>
  <si>
    <t>大口投資家は、業務開始時間帯で仕掛け、昼休憩の間の放置プレイは避け、昼前にある程度決済。昼休憩後にまた仕掛け、業務終了のラスト１時間で手仕舞いを行うと想定していたが、想定通りの結果になったと感じた。</t>
    <rPh sb="0" eb="2">
      <t>オオグチ</t>
    </rPh>
    <rPh sb="2" eb="5">
      <t>トウシカ</t>
    </rPh>
    <rPh sb="7" eb="9">
      <t>ギョウム</t>
    </rPh>
    <rPh sb="9" eb="11">
      <t>カイシ</t>
    </rPh>
    <rPh sb="11" eb="13">
      <t>ジカン</t>
    </rPh>
    <rPh sb="13" eb="14">
      <t>オビ</t>
    </rPh>
    <rPh sb="15" eb="17">
      <t>シカ</t>
    </rPh>
    <rPh sb="19" eb="20">
      <t>ヒル</t>
    </rPh>
    <rPh sb="20" eb="22">
      <t>キュウケイ</t>
    </rPh>
    <rPh sb="23" eb="24">
      <t>アイダ</t>
    </rPh>
    <rPh sb="25" eb="27">
      <t>ホウチ</t>
    </rPh>
    <rPh sb="31" eb="32">
      <t>サ</t>
    </rPh>
    <rPh sb="34" eb="35">
      <t>ヒル</t>
    </rPh>
    <rPh sb="35" eb="36">
      <t>マエ</t>
    </rPh>
    <rPh sb="39" eb="41">
      <t>テイド</t>
    </rPh>
    <rPh sb="41" eb="43">
      <t>ケッサイ</t>
    </rPh>
    <rPh sb="44" eb="45">
      <t>ヒル</t>
    </rPh>
    <rPh sb="45" eb="47">
      <t>キュウケイ</t>
    </rPh>
    <rPh sb="47" eb="48">
      <t>アト</t>
    </rPh>
    <rPh sb="51" eb="53">
      <t>シカ</t>
    </rPh>
    <rPh sb="55" eb="57">
      <t>ギョウム</t>
    </rPh>
    <rPh sb="57" eb="59">
      <t>シュウリョウ</t>
    </rPh>
    <rPh sb="64" eb="66">
      <t>ジカン</t>
    </rPh>
    <rPh sb="67" eb="70">
      <t>テジマ</t>
    </rPh>
    <rPh sb="72" eb="73">
      <t>オコナ</t>
    </rPh>
    <rPh sb="75" eb="77">
      <t>ソウテイ</t>
    </rPh>
    <rPh sb="83" eb="85">
      <t>ソウテイ</t>
    </rPh>
    <rPh sb="85" eb="86">
      <t>トオ</t>
    </rPh>
    <rPh sb="88" eb="90">
      <t>ケッカ</t>
    </rPh>
    <rPh sb="95" eb="96">
      <t>カン</t>
    </rPh>
    <phoneticPr fontId="1"/>
  </si>
  <si>
    <t>今回の検証では、第３２回で記載した、PB出現時間帯と勝率の関係につき分析を行った。データは２１年３月から９月までのPB検証済データを使用。結論としては、PB出現時間帯によって、勝率は異なることが分かった。次に分析結果を記載する。勝率１００％は、英７時台（日本１５時台、ロンドン市場の開始時間帯）、英１３時台（日本２１時台、ロンドン昼休憩後）、英１６時台（日本２４時台、ロンドンのラスト１時間）。勝率７５％は、英１１時台（日本１９時台、昼休憩１時間前）となった。第３２回で記載した、「買いPBが英２０時台に出現」は、「英２２時台」へ訂正となる。残念ながら、この時間帯のデータは、今回の検証ではなかったので勝率は不明。</t>
    <rPh sb="0" eb="2">
      <t>コンカイ</t>
    </rPh>
    <rPh sb="3" eb="5">
      <t>ケンショウ</t>
    </rPh>
    <rPh sb="8" eb="9">
      <t>ダイ</t>
    </rPh>
    <rPh sb="11" eb="12">
      <t>カイ</t>
    </rPh>
    <rPh sb="13" eb="15">
      <t>キサイ</t>
    </rPh>
    <rPh sb="20" eb="22">
      <t>シュツゲン</t>
    </rPh>
    <rPh sb="22" eb="24">
      <t>ジカン</t>
    </rPh>
    <rPh sb="24" eb="25">
      <t>オビ</t>
    </rPh>
    <rPh sb="26" eb="28">
      <t>ショウリツ</t>
    </rPh>
    <rPh sb="29" eb="31">
      <t>カンケイ</t>
    </rPh>
    <rPh sb="34" eb="36">
      <t>ブンセキ</t>
    </rPh>
    <rPh sb="37" eb="38">
      <t>オコナ</t>
    </rPh>
    <rPh sb="47" eb="48">
      <t>ネン</t>
    </rPh>
    <rPh sb="49" eb="50">
      <t>ガツ</t>
    </rPh>
    <rPh sb="53" eb="54">
      <t>ガツ</t>
    </rPh>
    <rPh sb="59" eb="61">
      <t>ケンショウ</t>
    </rPh>
    <rPh sb="61" eb="62">
      <t>スミ</t>
    </rPh>
    <rPh sb="66" eb="68">
      <t>シヨウ</t>
    </rPh>
    <rPh sb="69" eb="71">
      <t>ケツロン</t>
    </rPh>
    <rPh sb="78" eb="80">
      <t>シュツゲン</t>
    </rPh>
    <rPh sb="80" eb="82">
      <t>ジカン</t>
    </rPh>
    <rPh sb="82" eb="83">
      <t>オビ</t>
    </rPh>
    <rPh sb="88" eb="90">
      <t>ショウリツ</t>
    </rPh>
    <rPh sb="91" eb="92">
      <t>コト</t>
    </rPh>
    <rPh sb="97" eb="98">
      <t>ワ</t>
    </rPh>
    <rPh sb="102" eb="103">
      <t>ツギ</t>
    </rPh>
    <rPh sb="104" eb="106">
      <t>ブンセキ</t>
    </rPh>
    <rPh sb="106" eb="108">
      <t>ケッカ</t>
    </rPh>
    <rPh sb="109" eb="111">
      <t>キサイ</t>
    </rPh>
    <rPh sb="114" eb="116">
      <t>ショウリツ</t>
    </rPh>
    <rPh sb="122" eb="123">
      <t>エイ</t>
    </rPh>
    <rPh sb="152" eb="153">
      <t>ダイ</t>
    </rPh>
    <rPh sb="197" eb="199">
      <t>ショウリツ</t>
    </rPh>
    <rPh sb="204" eb="205">
      <t>エイ</t>
    </rPh>
    <rPh sb="271" eb="273">
      <t>ザンネン</t>
    </rPh>
    <rPh sb="279" eb="281">
      <t>ジカン</t>
    </rPh>
    <rPh sb="281" eb="282">
      <t>オビ</t>
    </rPh>
    <rPh sb="288" eb="290">
      <t>コンカイ</t>
    </rPh>
    <rPh sb="291" eb="293">
      <t>ケンショウ</t>
    </rPh>
    <rPh sb="301" eb="303">
      <t>ショウリツ</t>
    </rPh>
    <rPh sb="304" eb="306">
      <t>フメイ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</si>
</sst>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177" fontId="0" fillId="0" borderId="0" xfId="0" applyNumberFormat="1" applyAlignment="1">
      <alignment horizontal="left" vertical="center"/>
    </xf>
    <xf numFmtId="0" fontId="12" fillId="0" borderId="5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35718</xdr:colOff>
      <xdr:row>60</xdr:row>
      <xdr:rowOff>0</xdr:rowOff>
    </xdr:from>
    <xdr:to>
      <xdr:col>13</xdr:col>
      <xdr:colOff>491314</xdr:colOff>
      <xdr:row>95</xdr:row>
      <xdr:rowOff>95434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A518FE75-665A-4958-83B0-DCB1B570E6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5781" y="10715625"/>
          <a:ext cx="7813658" cy="63462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R12" sqref="R12:S1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57</v>
      </c>
    </row>
    <row r="5" spans="1:18" ht="19.5" thickBot="1" x14ac:dyDescent="0.45">
      <c r="A5" s="1" t="s">
        <v>12</v>
      </c>
      <c r="C5" s="29" t="s">
        <v>35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6" t="s">
        <v>3</v>
      </c>
      <c r="H6" s="87"/>
      <c r="I6" s="93"/>
      <c r="J6" s="86" t="s">
        <v>22</v>
      </c>
      <c r="K6" s="87"/>
      <c r="L6" s="93"/>
      <c r="M6" s="86" t="s">
        <v>23</v>
      </c>
      <c r="N6" s="87"/>
      <c r="O6" s="93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22</v>
      </c>
      <c r="K8" s="91"/>
      <c r="L8" s="92"/>
      <c r="M8" s="90"/>
      <c r="N8" s="91"/>
      <c r="O8" s="92"/>
    </row>
    <row r="9" spans="1:18" x14ac:dyDescent="0.4">
      <c r="A9" s="9">
        <v>1</v>
      </c>
      <c r="B9" s="23"/>
      <c r="C9" s="50"/>
      <c r="D9" s="54"/>
      <c r="E9" s="55"/>
      <c r="F9" s="85"/>
      <c r="G9" s="22" t="str">
        <f>IF(D9="","",G8+M9)</f>
        <v/>
      </c>
      <c r="H9" s="22" t="str">
        <f t="shared" ref="H9" si="0">IF(E9="","",H8+N9)</f>
        <v/>
      </c>
      <c r="I9" s="22" t="str">
        <f t="shared" ref="I9" si="1">IF(F9="","",I8+O9)</f>
        <v/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 t="str">
        <f>IF(D9="","",J9*D9)</f>
        <v/>
      </c>
      <c r="N9" s="42" t="str">
        <f>IF(E9="","",K9*E9)</f>
        <v/>
      </c>
      <c r="O9" s="43" t="str">
        <f>IF(F9="","",L9*F9)</f>
        <v/>
      </c>
      <c r="P9" s="40"/>
      <c r="Q9" s="40"/>
      <c r="R9" s="40"/>
    </row>
    <row r="10" spans="1:18" x14ac:dyDescent="0.4">
      <c r="A10" s="9">
        <v>2</v>
      </c>
      <c r="B10" s="5"/>
      <c r="C10" s="47"/>
      <c r="D10" s="56"/>
      <c r="E10" s="57"/>
      <c r="F10" s="83"/>
      <c r="G10" s="22" t="str">
        <f t="shared" ref="G10:G42" si="2">IF(D10="","",G9+M10)</f>
        <v/>
      </c>
      <c r="H10" s="22" t="str">
        <f t="shared" ref="H10:H42" si="3">IF(E10="","",H9+N10)</f>
        <v/>
      </c>
      <c r="I10" s="22" t="str">
        <f t="shared" ref="I10:I42" si="4">IF(F10="","",I9+O10)</f>
        <v/>
      </c>
      <c r="J10" s="44" t="str">
        <f t="shared" ref="J10:J12" si="5">IF(G9="","",G9*0.03)</f>
        <v/>
      </c>
      <c r="K10" s="45" t="str">
        <f t="shared" ref="K10:K12" si="6">IF(H9="","",H9*0.03)</f>
        <v/>
      </c>
      <c r="L10" s="46" t="str">
        <f t="shared" ref="L10:L12" si="7">IF(I9="","",I9*0.03)</f>
        <v/>
      </c>
      <c r="M10" s="44" t="str">
        <f t="shared" ref="M10:M12" si="8">IF(D10="","",J10*D10)</f>
        <v/>
      </c>
      <c r="N10" s="45" t="str">
        <f t="shared" ref="N10:N12" si="9">IF(E10="","",K10*E10)</f>
        <v/>
      </c>
      <c r="O10" s="46" t="str">
        <f t="shared" ref="O10:O12" si="10">IF(F10="","",L10*F10)</f>
        <v/>
      </c>
      <c r="P10" s="84"/>
      <c r="Q10" s="40"/>
      <c r="R10" s="40"/>
    </row>
    <row r="11" spans="1:18" x14ac:dyDescent="0.4">
      <c r="A11" s="9">
        <v>3</v>
      </c>
      <c r="B11" s="5"/>
      <c r="C11" s="47"/>
      <c r="D11" s="56"/>
      <c r="E11" s="57"/>
      <c r="F11" s="83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 t="str">
        <f t="shared" si="5"/>
        <v/>
      </c>
      <c r="K11" s="45" t="str">
        <f t="shared" si="6"/>
        <v/>
      </c>
      <c r="L11" s="46" t="str">
        <f t="shared" si="7"/>
        <v/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40"/>
      <c r="Q11" s="40"/>
      <c r="R11" s="40"/>
    </row>
    <row r="12" spans="1:18" x14ac:dyDescent="0.4">
      <c r="A12" s="9">
        <v>4</v>
      </c>
      <c r="B12" s="5"/>
      <c r="C12" s="47"/>
      <c r="D12" s="56"/>
      <c r="E12" s="57"/>
      <c r="F12" s="83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6"/>
      <c r="E13" s="57"/>
      <c r="F13" s="83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3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3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3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3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3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58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58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58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69">
        <f>M59+G8</f>
        <v>100000</v>
      </c>
      <c r="H59" s="70">
        <f>N59+H8</f>
        <v>100000</v>
      </c>
      <c r="I59" s="71">
        <f>O59+I8</f>
        <v>100000</v>
      </c>
      <c r="J59" s="66" t="s">
        <v>30</v>
      </c>
      <c r="K59" s="67">
        <f>B58-B9</f>
        <v>0</v>
      </c>
      <c r="L59" s="68" t="s">
        <v>31</v>
      </c>
      <c r="M59" s="80">
        <f>SUM(M9:M58)</f>
        <v>0</v>
      </c>
      <c r="N59" s="81">
        <f>SUM(N9:N58)</f>
        <v>0</v>
      </c>
      <c r="O59" s="82">
        <f>SUM(O9:O58)</f>
        <v>0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6" t="s">
        <v>29</v>
      </c>
      <c r="H60" s="87"/>
      <c r="I60" s="93"/>
      <c r="J60" s="86" t="s">
        <v>32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33</v>
      </c>
      <c r="C61" s="89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</v>
      </c>
      <c r="H61" s="76">
        <f t="shared" ref="H61" si="21">H59/H8</f>
        <v>1</v>
      </c>
      <c r="I61" s="77">
        <f>I59/I8</f>
        <v>1</v>
      </c>
      <c r="J61" s="64" t="e">
        <f>(G61-100%)*30/K59</f>
        <v>#DIV/0!</v>
      </c>
      <c r="K61" s="64" t="e">
        <f>(H61-100%)*30/K59</f>
        <v>#DIV/0!</v>
      </c>
      <c r="L61" s="65" t="e">
        <f>(I61-100%)*30/K59</f>
        <v>#DIV/0!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8" t="e">
        <f t="shared" ref="D62:E62" si="22">D59/(D59+D60+D61)</f>
        <v>#DIV/0!</v>
      </c>
      <c r="E62" s="73" t="e">
        <f t="shared" si="22"/>
        <v>#DIV/0!</v>
      </c>
      <c r="F62" s="74" t="e">
        <f>F59/(F59+F60+F61)</f>
        <v>#DIV/0!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41:B108"/>
  <sheetViews>
    <sheetView zoomScale="80" zoomScaleNormal="80" workbookViewId="0">
      <selection activeCell="B2" sqref="B2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41" spans="2:2" x14ac:dyDescent="0.4">
      <c r="B41" s="52" t="s">
        <v>49</v>
      </c>
    </row>
    <row r="42" spans="2:2" x14ac:dyDescent="0.4">
      <c r="B42" s="52" t="s">
        <v>55</v>
      </c>
    </row>
    <row r="43" spans="2:2" x14ac:dyDescent="0.4">
      <c r="B43" s="52" t="s">
        <v>50</v>
      </c>
    </row>
    <row r="44" spans="2:2" x14ac:dyDescent="0.4">
      <c r="B44" s="52" t="s">
        <v>56</v>
      </c>
    </row>
    <row r="45" spans="2:2" x14ac:dyDescent="0.4">
      <c r="B45" s="52" t="s">
        <v>51</v>
      </c>
    </row>
    <row r="46" spans="2:2" x14ac:dyDescent="0.4">
      <c r="B46" s="52" t="s">
        <v>52</v>
      </c>
    </row>
    <row r="47" spans="2:2" x14ac:dyDescent="0.4">
      <c r="B47" s="52" t="s">
        <v>53</v>
      </c>
    </row>
    <row r="48" spans="2:2" x14ac:dyDescent="0.4">
      <c r="B48" s="52" t="s">
        <v>54</v>
      </c>
    </row>
    <row r="59" spans="2:2" x14ac:dyDescent="0.4">
      <c r="B59" s="52" t="s">
        <v>38</v>
      </c>
    </row>
    <row r="98" spans="2:2" x14ac:dyDescent="0.4">
      <c r="B98" s="52" t="s">
        <v>39</v>
      </c>
    </row>
    <row r="99" spans="2:2" x14ac:dyDescent="0.4">
      <c r="B99" s="52" t="s">
        <v>40</v>
      </c>
    </row>
    <row r="100" spans="2:2" x14ac:dyDescent="0.4">
      <c r="B100" s="52" t="s">
        <v>41</v>
      </c>
    </row>
    <row r="101" spans="2:2" x14ac:dyDescent="0.4">
      <c r="B101" s="52" t="s">
        <v>42</v>
      </c>
    </row>
    <row r="102" spans="2:2" x14ac:dyDescent="0.4">
      <c r="B102" s="52" t="s">
        <v>43</v>
      </c>
    </row>
    <row r="103" spans="2:2" x14ac:dyDescent="0.4">
      <c r="B103" s="52" t="s">
        <v>44</v>
      </c>
    </row>
    <row r="104" spans="2:2" x14ac:dyDescent="0.4">
      <c r="B104" s="52" t="s">
        <v>47</v>
      </c>
    </row>
    <row r="105" spans="2:2" x14ac:dyDescent="0.4">
      <c r="B105" s="52" t="s">
        <v>45</v>
      </c>
    </row>
    <row r="106" spans="2:2" x14ac:dyDescent="0.4">
      <c r="B106" s="52" t="s">
        <v>46</v>
      </c>
    </row>
    <row r="108" spans="2:2" x14ac:dyDescent="0.4">
      <c r="B108" s="52" t="s">
        <v>48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L14" sqref="L14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6" t="s">
        <v>60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26</v>
      </c>
    </row>
    <row r="12" spans="1:10" x14ac:dyDescent="0.4">
      <c r="A12" s="98" t="s">
        <v>59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0" spans="1:10" x14ac:dyDescent="0.4">
      <c r="A20" s="52" t="s">
        <v>36</v>
      </c>
    </row>
    <row r="21" spans="1:10" x14ac:dyDescent="0.4">
      <c r="A21" s="52" t="s">
        <v>27</v>
      </c>
    </row>
    <row r="22" spans="1:10" x14ac:dyDescent="0.4">
      <c r="A22" s="98" t="s">
        <v>58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2021-10-12T23:25:46Z</dcterms:modified>
</cp:coreProperties>
</file>